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иров\На сайт\"/>
    </mc:Choice>
  </mc:AlternateContent>
  <bookViews>
    <workbookView xWindow="0" yWindow="0" windowWidth="21600" windowHeight="9030"/>
  </bookViews>
  <sheets>
    <sheet name="Радио" sheetId="1" r:id="rId1"/>
  </sheets>
  <definedNames>
    <definedName name="_xlnm._FilterDatabase" localSheetId="0" hidden="1">Радио!$A$1:$N$15</definedName>
  </definedNames>
  <calcPr calcId="162913"/>
</workbook>
</file>

<file path=xl/calcChain.xml><?xml version="1.0" encoding="utf-8"?>
<calcChain xmlns="http://schemas.openxmlformats.org/spreadsheetml/2006/main">
  <c r="F11" i="1" l="1"/>
  <c r="I11" i="1" s="1"/>
  <c r="F8" i="1"/>
  <c r="L8" i="1" s="1"/>
  <c r="F2" i="1"/>
  <c r="I2" i="1" s="1"/>
  <c r="I8" i="1" l="1"/>
  <c r="G8" i="1"/>
  <c r="G11" i="1"/>
  <c r="J8" i="1"/>
  <c r="J11" i="1"/>
  <c r="K8" i="1"/>
  <c r="K11" i="1"/>
  <c r="K2" i="1"/>
  <c r="G2" i="1"/>
  <c r="L2" i="1"/>
  <c r="H2" i="1"/>
  <c r="J2" i="1"/>
  <c r="H11" i="1"/>
  <c r="L11" i="1"/>
  <c r="H8" i="1"/>
  <c r="F16" i="1"/>
  <c r="L16" i="1" l="1"/>
  <c r="H16" i="1"/>
  <c r="K16" i="1"/>
  <c r="G16" i="1"/>
  <c r="J16" i="1"/>
  <c r="I16" i="1"/>
  <c r="F5" i="1" l="1"/>
  <c r="L5" i="1" l="1"/>
  <c r="H5" i="1"/>
  <c r="K5" i="1"/>
  <c r="G5" i="1"/>
  <c r="J5" i="1"/>
  <c r="I5" i="1"/>
  <c r="F15" i="1"/>
  <c r="F14" i="1"/>
  <c r="L14" i="1" l="1"/>
  <c r="H14" i="1"/>
  <c r="K14" i="1"/>
  <c r="G14" i="1"/>
  <c r="J14" i="1"/>
  <c r="I14" i="1"/>
  <c r="J15" i="1"/>
  <c r="I15" i="1"/>
  <c r="L15" i="1"/>
  <c r="H15" i="1"/>
  <c r="K15" i="1"/>
  <c r="G15" i="1"/>
  <c r="F13" i="1"/>
  <c r="J13" i="1" l="1"/>
  <c r="I13" i="1"/>
  <c r="L13" i="1"/>
  <c r="H13" i="1"/>
  <c r="K13" i="1"/>
  <c r="G13" i="1"/>
  <c r="F12" i="1" l="1"/>
  <c r="L12" i="1" l="1"/>
  <c r="H12" i="1"/>
  <c r="K12" i="1"/>
  <c r="G12" i="1"/>
  <c r="J12" i="1"/>
  <c r="I12" i="1"/>
  <c r="F10" i="1"/>
  <c r="L10" i="1" l="1"/>
  <c r="H10" i="1"/>
  <c r="K10" i="1"/>
  <c r="G10" i="1"/>
  <c r="J10" i="1"/>
  <c r="I10" i="1"/>
  <c r="F9" i="1"/>
  <c r="F7" i="1"/>
  <c r="F6" i="1"/>
  <c r="F4" i="1"/>
  <c r="F3" i="1"/>
  <c r="K7" i="1" l="1"/>
  <c r="G7" i="1"/>
  <c r="J7" i="1"/>
  <c r="I7" i="1"/>
  <c r="L7" i="1"/>
  <c r="H7" i="1"/>
  <c r="L3" i="1"/>
  <c r="K3" i="1"/>
  <c r="G3" i="1"/>
  <c r="J3" i="1"/>
  <c r="I3" i="1"/>
  <c r="H3" i="1"/>
  <c r="K9" i="1"/>
  <c r="G9" i="1"/>
  <c r="J9" i="1"/>
  <c r="I9" i="1"/>
  <c r="L9" i="1"/>
  <c r="H9" i="1"/>
  <c r="J4" i="1"/>
  <c r="I4" i="1"/>
  <c r="L4" i="1"/>
  <c r="H4" i="1"/>
  <c r="K4" i="1"/>
  <c r="G4" i="1"/>
  <c r="J6" i="1"/>
  <c r="I6" i="1"/>
  <c r="H6" i="1"/>
  <c r="K6" i="1"/>
  <c r="G6" i="1"/>
  <c r="L6" i="1"/>
</calcChain>
</file>

<file path=xl/sharedStrings.xml><?xml version="1.0" encoding="utf-8"?>
<sst xmlns="http://schemas.openxmlformats.org/spreadsheetml/2006/main" count="85" uniqueCount="43">
  <si>
    <t>Город</t>
  </si>
  <si>
    <t xml:space="preserve">Вид рекламы </t>
  </si>
  <si>
    <t>Радиостанция</t>
  </si>
  <si>
    <t>Период, дней</t>
  </si>
  <si>
    <t>Охват территории</t>
  </si>
  <si>
    <t>Целевая аудитория</t>
  </si>
  <si>
    <t>Реклама на радио</t>
  </si>
  <si>
    <t>Европа плюс</t>
  </si>
  <si>
    <t>Город + 50 км в радиусе</t>
  </si>
  <si>
    <t>Дорожное радио</t>
  </si>
  <si>
    <t>Авторадио</t>
  </si>
  <si>
    <t>Русское радио</t>
  </si>
  <si>
    <t>Юмор ФМ</t>
  </si>
  <si>
    <t>Радио Дача</t>
  </si>
  <si>
    <t>Радио Энерджи</t>
  </si>
  <si>
    <t>Возраст: от 15 до 49 лет. Пол: мужчины 55%, женщины 45%</t>
  </si>
  <si>
    <t>Новое радио</t>
  </si>
  <si>
    <t>Ретро ФМ</t>
  </si>
  <si>
    <t>Возраст: от 35 до 54 лет. Пол: мужчины 42%, женщины 58%</t>
  </si>
  <si>
    <t>Киров</t>
  </si>
  <si>
    <t>Маруся ФМ</t>
  </si>
  <si>
    <t>Возраст: от 25 до 45 лет. Пол: мужчины 58%, женщины 42%</t>
  </si>
  <si>
    <t>Студиа 21</t>
  </si>
  <si>
    <t>Возраст: от 20 до 44 лет. Пол: мужчины 51%, женщины 49%</t>
  </si>
  <si>
    <t>Радио Шансон</t>
  </si>
  <si>
    <t>Возраст: от 20 до 59 лет. Пол: мужчины 59%, женщины 41%</t>
  </si>
  <si>
    <t>Возраст: от 14 до 64 лет. Пол: мужчины 57%, женщины 43%</t>
  </si>
  <si>
    <t>Возраст: от 10 до 65 лет. Пол: мужчины 47%, женщины 53%</t>
  </si>
  <si>
    <t>Возраст: от 29 до 59 лет. Пол: мужчины 59%, женщины 41%</t>
  </si>
  <si>
    <t>Возраст: от 30 до 59 лет. Пол: мужчины 44%, женщины 56%</t>
  </si>
  <si>
    <t>Возраст: от 15 до 40 лет. Пол: мужчины 56%, женщины 44%</t>
  </si>
  <si>
    <t>Возраст: от 20 до 55 лет. Пол: мужчины 62%, женщины 38%</t>
  </si>
  <si>
    <t>Возраст: от 20 до 65 лет. Пол: мужчины 53%, женщины 47%</t>
  </si>
  <si>
    <t>Мария ФМ</t>
  </si>
  <si>
    <t>Возраст: от 21 до 59 лет. Пол: мужчины 49%, женщины 51%</t>
  </si>
  <si>
    <t>Выходов в день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</si>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</sst>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05A5A56F-A8E9-AC4D-A35F-9A9FC38B5522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personId="{05A5A56F-A8E9-AC4D-A35F-9A9FC38B5522}" id="{007800D3-00EF-4763-A273-003600F6001A}" done="0">
    <text xml:space="preserve">Укажите ролик нужной длины, и стоимость пересчитается. Допустимые значения: 
5, 10, 15, 20, 25, 30 сек.  
</text>
  </threadedComment>
  <threadedComment ref="F8" personId="{05A5A56F-A8E9-AC4D-A35F-9A9FC38B5522}" id="{00D400FC-0074-4E18-B6E6-00650065000F}" done="0">
    <text xml:space="preserve">Укажите нужное значение, и стоимость пересчитается
</text>
  </threadedComment>
  <threadedComment ref="G8" personId="{05A5A56F-A8E9-AC4D-A35F-9A9FC38B5522}" id="{00E60028-0002-43BC-8AB4-006D00310013}" done="0">
    <text xml:space="preserve">Укажите нужное количество дней, и стоимость пересчитается. Допустимые значения: от 1 дня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7" style="1" customWidth="1"/>
    <col min="4" max="4" width="18.5703125" style="1" customWidth="1"/>
    <col min="5" max="5" width="16.85546875" style="1" customWidth="1"/>
    <col min="6" max="6" width="22.42578125" style="1" customWidth="1"/>
    <col min="7" max="7" width="15.28515625" style="1" customWidth="1"/>
    <col min="8" max="12" width="16.28515625" style="1" customWidth="1"/>
    <col min="13" max="13" width="20.7109375" style="1" customWidth="1"/>
    <col min="14" max="14" width="21.42578125" style="1" customWidth="1"/>
    <col min="15" max="16384" width="9.140625" style="1"/>
  </cols>
  <sheetData>
    <row r="1" spans="1:14" x14ac:dyDescent="0.2">
      <c r="A1" s="3" t="s">
        <v>0</v>
      </c>
      <c r="B1" s="3" t="s">
        <v>1</v>
      </c>
      <c r="C1" s="3" t="s">
        <v>2</v>
      </c>
      <c r="D1" s="3" t="s">
        <v>35</v>
      </c>
      <c r="E1" s="3" t="s">
        <v>3</v>
      </c>
      <c r="F1" s="3" t="s">
        <v>36</v>
      </c>
      <c r="G1" s="3" t="s">
        <v>37</v>
      </c>
      <c r="H1" s="3" t="s">
        <v>38</v>
      </c>
      <c r="I1" s="3" t="s">
        <v>39</v>
      </c>
      <c r="J1" s="3" t="s">
        <v>40</v>
      </c>
      <c r="K1" s="3" t="s">
        <v>41</v>
      </c>
      <c r="L1" s="3" t="s">
        <v>42</v>
      </c>
      <c r="M1" s="3" t="s">
        <v>4</v>
      </c>
      <c r="N1" s="3" t="s">
        <v>5</v>
      </c>
    </row>
    <row r="2" spans="1:14" ht="38.25" x14ac:dyDescent="0.2">
      <c r="A2" s="4" t="s">
        <v>19</v>
      </c>
      <c r="B2" s="4" t="s">
        <v>6</v>
      </c>
      <c r="C2" s="4" t="s">
        <v>7</v>
      </c>
      <c r="D2" s="4">
        <v>1</v>
      </c>
      <c r="E2" s="4">
        <v>1</v>
      </c>
      <c r="F2" s="4">
        <f>E2*D2</f>
        <v>1</v>
      </c>
      <c r="G2" s="2">
        <f>85*F2*5</f>
        <v>425</v>
      </c>
      <c r="H2" s="2">
        <f>85*F2*10</f>
        <v>850</v>
      </c>
      <c r="I2" s="2">
        <f>85*F2*15</f>
        <v>1275</v>
      </c>
      <c r="J2" s="2">
        <f>85*F2*20</f>
        <v>1700</v>
      </c>
      <c r="K2" s="2">
        <f>85*F2*25</f>
        <v>2125</v>
      </c>
      <c r="L2" s="2">
        <f>85*F2*30</f>
        <v>2550</v>
      </c>
      <c r="M2" s="4" t="s">
        <v>8</v>
      </c>
      <c r="N2" s="4" t="s">
        <v>15</v>
      </c>
    </row>
    <row r="3" spans="1:14" ht="38.25" x14ac:dyDescent="0.2">
      <c r="A3" s="4" t="s">
        <v>19</v>
      </c>
      <c r="B3" s="4" t="s">
        <v>6</v>
      </c>
      <c r="C3" s="4" t="s">
        <v>9</v>
      </c>
      <c r="D3" s="4">
        <v>1</v>
      </c>
      <c r="E3" s="4">
        <v>1</v>
      </c>
      <c r="F3" s="4">
        <f t="shared" ref="F3:F10" si="0">E3*D3</f>
        <v>1</v>
      </c>
      <c r="G3" s="2">
        <f>60*F3*5</f>
        <v>300</v>
      </c>
      <c r="H3" s="2">
        <f>60*F3*10</f>
        <v>600</v>
      </c>
      <c r="I3" s="2">
        <f>60*F3*15</f>
        <v>900</v>
      </c>
      <c r="J3" s="2">
        <f>60*F3*20</f>
        <v>1200</v>
      </c>
      <c r="K3" s="2">
        <f>60*F3*25</f>
        <v>1500</v>
      </c>
      <c r="L3" s="2">
        <f>60*F3*30</f>
        <v>1800</v>
      </c>
      <c r="M3" s="4" t="s">
        <v>8</v>
      </c>
      <c r="N3" s="4" t="s">
        <v>25</v>
      </c>
    </row>
    <row r="4" spans="1:14" ht="38.25" x14ac:dyDescent="0.2">
      <c r="A4" s="4" t="s">
        <v>19</v>
      </c>
      <c r="B4" s="4" t="s">
        <v>6</v>
      </c>
      <c r="C4" s="4" t="s">
        <v>10</v>
      </c>
      <c r="D4" s="4">
        <v>1</v>
      </c>
      <c r="E4" s="4">
        <v>1</v>
      </c>
      <c r="F4" s="4">
        <f t="shared" si="0"/>
        <v>1</v>
      </c>
      <c r="G4" s="2">
        <f>30*F4*5</f>
        <v>150</v>
      </c>
      <c r="H4" s="2">
        <f>30*F4*10</f>
        <v>300</v>
      </c>
      <c r="I4" s="2">
        <f>30*F4*15</f>
        <v>450</v>
      </c>
      <c r="J4" s="2">
        <f>30*F4*20</f>
        <v>600</v>
      </c>
      <c r="K4" s="2">
        <f>30*F4*25</f>
        <v>750</v>
      </c>
      <c r="L4" s="2">
        <f>30*F4*30</f>
        <v>900</v>
      </c>
      <c r="M4" s="4" t="s">
        <v>8</v>
      </c>
      <c r="N4" s="4" t="s">
        <v>26</v>
      </c>
    </row>
    <row r="5" spans="1:14" ht="38.25" x14ac:dyDescent="0.2">
      <c r="A5" s="4" t="s">
        <v>19</v>
      </c>
      <c r="B5" s="4" t="s">
        <v>6</v>
      </c>
      <c r="C5" s="4" t="s">
        <v>17</v>
      </c>
      <c r="D5" s="4">
        <v>1</v>
      </c>
      <c r="E5" s="4">
        <v>1</v>
      </c>
      <c r="F5" s="4">
        <f t="shared" ref="F5" si="1">E5*D5</f>
        <v>1</v>
      </c>
      <c r="G5" s="2">
        <f>25*F5*5</f>
        <v>125</v>
      </c>
      <c r="H5" s="2">
        <f>25*F5*10</f>
        <v>250</v>
      </c>
      <c r="I5" s="2">
        <f>25*F5*15</f>
        <v>375</v>
      </c>
      <c r="J5" s="2">
        <f>25*F5*20</f>
        <v>500</v>
      </c>
      <c r="K5" s="2">
        <f>25*F5*25</f>
        <v>625</v>
      </c>
      <c r="L5" s="2">
        <f>25*F5*30</f>
        <v>750</v>
      </c>
      <c r="M5" s="4" t="s">
        <v>8</v>
      </c>
      <c r="N5" s="4" t="s">
        <v>18</v>
      </c>
    </row>
    <row r="6" spans="1:14" ht="38.25" x14ac:dyDescent="0.2">
      <c r="A6" s="4" t="s">
        <v>19</v>
      </c>
      <c r="B6" s="4" t="s">
        <v>6</v>
      </c>
      <c r="C6" s="4" t="s">
        <v>11</v>
      </c>
      <c r="D6" s="4">
        <v>1</v>
      </c>
      <c r="E6" s="4">
        <v>1</v>
      </c>
      <c r="F6" s="4">
        <f t="shared" si="0"/>
        <v>1</v>
      </c>
      <c r="G6" s="2">
        <f>25*F6*5</f>
        <v>125</v>
      </c>
      <c r="H6" s="2">
        <f>25*F6*10</f>
        <v>250</v>
      </c>
      <c r="I6" s="2">
        <f>25*F6*15</f>
        <v>375</v>
      </c>
      <c r="J6" s="2">
        <f>25*F6*20</f>
        <v>500</v>
      </c>
      <c r="K6" s="2">
        <f>25*F6*25</f>
        <v>625</v>
      </c>
      <c r="L6" s="2">
        <f>25*F6*30</f>
        <v>750</v>
      </c>
      <c r="M6" s="4" t="s">
        <v>8</v>
      </c>
      <c r="N6" s="4" t="s">
        <v>27</v>
      </c>
    </row>
    <row r="7" spans="1:14" x14ac:dyDescent="0.2">
      <c r="A7" s="5" t="s">
        <v>19</v>
      </c>
      <c r="B7" s="4" t="s">
        <v>6</v>
      </c>
      <c r="C7" s="4" t="s">
        <v>12</v>
      </c>
      <c r="D7" s="4">
        <v>1</v>
      </c>
      <c r="E7" s="4">
        <v>1</v>
      </c>
      <c r="F7" s="4">
        <f t="shared" si="0"/>
        <v>1</v>
      </c>
      <c r="G7" s="2">
        <f>35*F7*5</f>
        <v>175</v>
      </c>
      <c r="H7" s="2">
        <f>35*F7*10</f>
        <v>350</v>
      </c>
      <c r="I7" s="2">
        <f>35*F7*15</f>
        <v>525</v>
      </c>
      <c r="J7" s="2">
        <f>35*F7*20</f>
        <v>700</v>
      </c>
      <c r="K7" s="2">
        <f>35*F7*25</f>
        <v>875</v>
      </c>
      <c r="L7" s="2">
        <f>35*F7*30</f>
        <v>1050</v>
      </c>
      <c r="M7" s="6" t="s">
        <v>8</v>
      </c>
      <c r="N7" s="6" t="s">
        <v>28</v>
      </c>
    </row>
    <row r="8" spans="1:14" x14ac:dyDescent="0.2">
      <c r="A8" s="5" t="s">
        <v>19</v>
      </c>
      <c r="B8" s="4" t="s">
        <v>6</v>
      </c>
      <c r="C8" s="4" t="s">
        <v>12</v>
      </c>
      <c r="D8" s="4">
        <v>1</v>
      </c>
      <c r="E8" s="4">
        <v>1</v>
      </c>
      <c r="F8" s="4">
        <f t="shared" ref="F8" si="2">E8*D8</f>
        <v>1</v>
      </c>
      <c r="G8" s="2">
        <f>35*F8*5</f>
        <v>175</v>
      </c>
      <c r="H8" s="2">
        <f>35*F8*10</f>
        <v>350</v>
      </c>
      <c r="I8" s="2">
        <f>35*F8*15</f>
        <v>525</v>
      </c>
      <c r="J8" s="2">
        <f>35*F8*20</f>
        <v>700</v>
      </c>
      <c r="K8" s="2">
        <f>35*F8*25</f>
        <v>875</v>
      </c>
      <c r="L8" s="2">
        <f>35*F8*30</f>
        <v>1050</v>
      </c>
      <c r="M8" s="6"/>
      <c r="N8" s="6"/>
    </row>
    <row r="9" spans="1:14" ht="38.25" x14ac:dyDescent="0.2">
      <c r="A9" s="4" t="s">
        <v>19</v>
      </c>
      <c r="B9" s="4" t="s">
        <v>6</v>
      </c>
      <c r="C9" s="4" t="s">
        <v>13</v>
      </c>
      <c r="D9" s="4">
        <v>1</v>
      </c>
      <c r="E9" s="4">
        <v>1</v>
      </c>
      <c r="F9" s="4">
        <f t="shared" si="0"/>
        <v>1</v>
      </c>
      <c r="G9" s="2">
        <f>55*F9*5</f>
        <v>275</v>
      </c>
      <c r="H9" s="2">
        <f>55*F9*10</f>
        <v>550</v>
      </c>
      <c r="I9" s="2">
        <f>55*F9*15</f>
        <v>825</v>
      </c>
      <c r="J9" s="2">
        <f>55*F9*20</f>
        <v>1100</v>
      </c>
      <c r="K9" s="2">
        <f>55*F9*25</f>
        <v>1375</v>
      </c>
      <c r="L9" s="2">
        <f>55*F9*30</f>
        <v>1650</v>
      </c>
      <c r="M9" s="4" t="s">
        <v>8</v>
      </c>
      <c r="N9" s="4" t="s">
        <v>29</v>
      </c>
    </row>
    <row r="10" spans="1:14" x14ac:dyDescent="0.2">
      <c r="A10" s="4" t="s">
        <v>19</v>
      </c>
      <c r="B10" s="4" t="s">
        <v>6</v>
      </c>
      <c r="C10" s="4" t="s">
        <v>14</v>
      </c>
      <c r="D10" s="4">
        <v>1</v>
      </c>
      <c r="E10" s="4">
        <v>1</v>
      </c>
      <c r="F10" s="4">
        <f t="shared" si="0"/>
        <v>1</v>
      </c>
      <c r="G10" s="2">
        <f>25*F10*5</f>
        <v>125</v>
      </c>
      <c r="H10" s="2">
        <f>25*F10*10</f>
        <v>250</v>
      </c>
      <c r="I10" s="2">
        <f>25*F10*15</f>
        <v>375</v>
      </c>
      <c r="J10" s="2">
        <f>25*F10*20</f>
        <v>500</v>
      </c>
      <c r="K10" s="2">
        <f>25*F10*25</f>
        <v>625</v>
      </c>
      <c r="L10" s="2">
        <f>25*F10*30</f>
        <v>750</v>
      </c>
      <c r="M10" s="6" t="s">
        <v>8</v>
      </c>
      <c r="N10" s="6" t="s">
        <v>30</v>
      </c>
    </row>
    <row r="11" spans="1:14" x14ac:dyDescent="0.2">
      <c r="A11" s="4" t="s">
        <v>19</v>
      </c>
      <c r="B11" s="4" t="s">
        <v>6</v>
      </c>
      <c r="C11" s="4" t="s">
        <v>14</v>
      </c>
      <c r="D11" s="4">
        <v>1</v>
      </c>
      <c r="E11" s="4">
        <v>1</v>
      </c>
      <c r="F11" s="4">
        <f t="shared" ref="F11" si="3">E11*D11</f>
        <v>1</v>
      </c>
      <c r="G11" s="2">
        <f>25*F11*5</f>
        <v>125</v>
      </c>
      <c r="H11" s="2">
        <f>25*F11*10</f>
        <v>250</v>
      </c>
      <c r="I11" s="2">
        <f>25*F11*15</f>
        <v>375</v>
      </c>
      <c r="J11" s="2">
        <f>25*F11*20</f>
        <v>500</v>
      </c>
      <c r="K11" s="2">
        <f>25*F11*25</f>
        <v>625</v>
      </c>
      <c r="L11" s="2">
        <f>25*F11*30</f>
        <v>750</v>
      </c>
      <c r="M11" s="6"/>
      <c r="N11" s="6"/>
    </row>
    <row r="12" spans="1:14" ht="38.25" x14ac:dyDescent="0.2">
      <c r="A12" s="4" t="s">
        <v>19</v>
      </c>
      <c r="B12" s="4" t="s">
        <v>6</v>
      </c>
      <c r="C12" s="4" t="s">
        <v>16</v>
      </c>
      <c r="D12" s="4">
        <v>1</v>
      </c>
      <c r="E12" s="4">
        <v>1</v>
      </c>
      <c r="F12" s="4">
        <f t="shared" ref="F12" si="4">E12*D12</f>
        <v>1</v>
      </c>
      <c r="G12" s="2">
        <f>25*F12*5</f>
        <v>125</v>
      </c>
      <c r="H12" s="2">
        <f>25*F12*10</f>
        <v>250</v>
      </c>
      <c r="I12" s="2">
        <f>25*F12*15</f>
        <v>375</v>
      </c>
      <c r="J12" s="2">
        <f>25*F12*20</f>
        <v>500</v>
      </c>
      <c r="K12" s="2">
        <f>25*F12*25</f>
        <v>625</v>
      </c>
      <c r="L12" s="2">
        <f>25*F12*30</f>
        <v>750</v>
      </c>
      <c r="M12" s="4" t="s">
        <v>8</v>
      </c>
      <c r="N12" s="4" t="s">
        <v>31</v>
      </c>
    </row>
    <row r="13" spans="1:14" ht="38.25" x14ac:dyDescent="0.2">
      <c r="A13" s="4" t="s">
        <v>19</v>
      </c>
      <c r="B13" s="4" t="s">
        <v>6</v>
      </c>
      <c r="C13" s="4" t="s">
        <v>20</v>
      </c>
      <c r="D13" s="4">
        <v>1</v>
      </c>
      <c r="E13" s="4">
        <v>1</v>
      </c>
      <c r="F13" s="4">
        <f t="shared" ref="F13" si="5">E13*D13</f>
        <v>1</v>
      </c>
      <c r="G13" s="2">
        <f>45*F13*5</f>
        <v>225</v>
      </c>
      <c r="H13" s="2">
        <f>45*F13*10</f>
        <v>450</v>
      </c>
      <c r="I13" s="2">
        <f>45*F13*15</f>
        <v>675</v>
      </c>
      <c r="J13" s="2">
        <f>45*F13*20</f>
        <v>900</v>
      </c>
      <c r="K13" s="2">
        <f>45*F13*25</f>
        <v>1125</v>
      </c>
      <c r="L13" s="2">
        <f>45*F13*30</f>
        <v>1350</v>
      </c>
      <c r="M13" s="4" t="s">
        <v>8</v>
      </c>
      <c r="N13" s="4" t="s">
        <v>21</v>
      </c>
    </row>
    <row r="14" spans="1:14" ht="38.25" x14ac:dyDescent="0.2">
      <c r="A14" s="4" t="s">
        <v>19</v>
      </c>
      <c r="B14" s="4" t="s">
        <v>6</v>
      </c>
      <c r="C14" s="4" t="s">
        <v>22</v>
      </c>
      <c r="D14" s="4">
        <v>1</v>
      </c>
      <c r="E14" s="4">
        <v>1</v>
      </c>
      <c r="F14" s="4">
        <f t="shared" ref="F14" si="6">E14*D14</f>
        <v>1</v>
      </c>
      <c r="G14" s="2">
        <f>45*F14*5</f>
        <v>225</v>
      </c>
      <c r="H14" s="2">
        <f>45*F14*10</f>
        <v>450</v>
      </c>
      <c r="I14" s="2">
        <f>45*F14*15</f>
        <v>675</v>
      </c>
      <c r="J14" s="2">
        <f>45*F14*20</f>
        <v>900</v>
      </c>
      <c r="K14" s="2">
        <f>45*F14*25</f>
        <v>1125</v>
      </c>
      <c r="L14" s="2">
        <f>45*F14*30</f>
        <v>1350</v>
      </c>
      <c r="M14" s="4" t="s">
        <v>8</v>
      </c>
      <c r="N14" s="4" t="s">
        <v>23</v>
      </c>
    </row>
    <row r="15" spans="1:14" ht="38.25" x14ac:dyDescent="0.2">
      <c r="A15" s="4" t="s">
        <v>19</v>
      </c>
      <c r="B15" s="4" t="s">
        <v>6</v>
      </c>
      <c r="C15" s="4" t="s">
        <v>24</v>
      </c>
      <c r="D15" s="4">
        <v>1</v>
      </c>
      <c r="E15" s="4">
        <v>1</v>
      </c>
      <c r="F15" s="4">
        <f t="shared" ref="F15" si="7">E15*D15</f>
        <v>1</v>
      </c>
      <c r="G15" s="2">
        <f>55*F15*5</f>
        <v>275</v>
      </c>
      <c r="H15" s="2">
        <f>55*F15*10</f>
        <v>550</v>
      </c>
      <c r="I15" s="2">
        <f>55*F15*15</f>
        <v>825</v>
      </c>
      <c r="J15" s="2">
        <f>55*F15*20</f>
        <v>1100</v>
      </c>
      <c r="K15" s="2">
        <f>55*F15*25</f>
        <v>1375</v>
      </c>
      <c r="L15" s="2">
        <f>55*F15*30</f>
        <v>1650</v>
      </c>
      <c r="M15" s="4" t="s">
        <v>8</v>
      </c>
      <c r="N15" s="4" t="s">
        <v>32</v>
      </c>
    </row>
    <row r="16" spans="1:14" ht="38.25" x14ac:dyDescent="0.2">
      <c r="A16" s="4" t="s">
        <v>19</v>
      </c>
      <c r="B16" s="4" t="s">
        <v>6</v>
      </c>
      <c r="C16" s="4" t="s">
        <v>33</v>
      </c>
      <c r="D16" s="4">
        <v>1</v>
      </c>
      <c r="E16" s="4">
        <v>1</v>
      </c>
      <c r="F16" s="4">
        <f t="shared" ref="F16" si="8">E16*D16</f>
        <v>1</v>
      </c>
      <c r="G16" s="2">
        <f>20*F16*5</f>
        <v>100</v>
      </c>
      <c r="H16" s="2">
        <f>20*F16*10</f>
        <v>200</v>
      </c>
      <c r="I16" s="2">
        <f>20*F16*15</f>
        <v>300</v>
      </c>
      <c r="J16" s="2">
        <f>20*F16*20</f>
        <v>400</v>
      </c>
      <c r="K16" s="2">
        <f>20*F16*25</f>
        <v>500</v>
      </c>
      <c r="L16" s="2">
        <f>20*F16*30</f>
        <v>600</v>
      </c>
      <c r="M16" s="4" t="s">
        <v>8</v>
      </c>
      <c r="N16" s="4" t="s">
        <v>34</v>
      </c>
    </row>
  </sheetData>
  <autoFilter ref="A1:N15"/>
  <mergeCells count="4">
    <mergeCell ref="M10:M11"/>
    <mergeCell ref="N10:N11"/>
    <mergeCell ref="M7:M8"/>
    <mergeCell ref="N7:N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2015-06-05T18:19:34Z</dcterms:created>
  <dcterms:modified xsi:type="dcterms:W3CDTF">2026-06-01T21:02:11Z</dcterms:modified>
</cp:coreProperties>
</file>